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<sst xmlns="http://schemas.openxmlformats.org/spreadsheetml/2006/main" count="163" uniqueCount="112">
  <si>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</si>
  <si>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</si>
  <si>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</si>
  <si>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</si>
  <si>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</si>
  <si>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</si>
  <si>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</si>
  <si>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</si>
  <si>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</si>
  <si>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</si>
  <si>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</si>
  <si>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</si>
  <si>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</si>
  <si>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</si>
  <si>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</si>
  <si>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</si>
  <si>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</si>
  <si>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</si>
  <si>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</si>
  <si>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</si>
  <si>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</si>
  <si>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</si>
  <si>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</si>
  <si>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</si>
  <si>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</si>
  <si>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</si>
  <si>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</si>
  <si>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</si>
  <si>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</si>
  <si>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</si>
  <si>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</si>
  <si>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</si>
  <si>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</si>
  <si>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</si>
  <si>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</si>
  <si>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</si>
  <si>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</si>
  <si>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</si>
  <si>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</si>
  <si>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</si>
  <si>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</si>
  <si>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</si>
  <si>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</si>
  <si>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</si>
  <si>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</si>
  <si>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</si>
  <si>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</si>
  <si>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</si>
  <si>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</si>
  <si>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</si>
  <si>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</si>
  <si>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</si>
  <si>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</si>
  <si>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</si>
  <si>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</si>
  <si>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</si>
  <si>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</si>
  <si>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</si>
  <si>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</si>
  <si>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</si>
  <si>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</si>
  <si>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</si>
  <si>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</si>
  <si>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</si>
  <si>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</si>
  <si>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</si>
  <si>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</si>
  <si>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</si>
  <si>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</si>
  <si>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</si>
  <si>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</si>
  <si>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</si>
  <si>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</si>
  <si>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</si>
  <si>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</si>
  <si>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</si>
  <si>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</si>
  <si>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</si>
  <si>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</si>
  <si>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</si>
  <si>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</si>
  <si>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</si>
  <si>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</si>
  <si>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</si>
  <si>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</si>
  <si>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</si>
  <si>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</si>
  <si>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</si>
  <si>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</si>
  <si>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</si>
  <si>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</si>
  <si>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</si>
  <si>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</si>
  <si>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</si>
  <si>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</si>
  <si>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</si>
  <si>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</si>
  <si>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</si>
  <si>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</si>
  <si>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</si>
  <si>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</si>
  <si>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</si>
  <si>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</si>
  <si>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</si>
  <si>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</si>
  <si>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</si>
  <si>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</si>
  <si>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</si>
  <si>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</si>
  <si>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</si>
  <si>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</si>
  <si>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25.05.2017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</si>
</sst>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58351588"/>
        <c:axId val="55402245"/>
      </c:bar3D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8858158"/>
        <c:axId val="58396831"/>
      </c:bar3D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5809432"/>
        <c:axId val="32522841"/>
      </c:bar3D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4270114"/>
        <c:axId val="17104435"/>
      </c:bar3D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9722188"/>
        <c:axId val="43281965"/>
      </c:bar3D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81965"/>
        <c:crosses val="autoZero"/>
        <c:auto val="1"/>
        <c:lblOffset val="100"/>
        <c:tickLblSkip val="2"/>
        <c:noMultiLvlLbl val="0"/>
      </c:catAx>
      <c:valAx>
        <c:axId val="4328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3993366"/>
        <c:axId val="16178247"/>
      </c:bar3D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1386496"/>
        <c:axId val="35369601"/>
      </c:bar3D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49890954"/>
        <c:axId val="46365403"/>
      </c:bar3D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4635444"/>
        <c:axId val="64610133"/>
      </c:bar3D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7" sqref="D47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</f>
        <v>231017.69999999998</v>
      </c>
      <c r="E6" s="3">
        <f>D6/D151*100</f>
        <v>38.9566061716364</v>
      </c>
      <c r="F6" s="3">
        <f>D6/B6*100</f>
        <v>80.89517838646444</v>
      </c>
      <c r="G6" s="3">
        <f aca="true" t="shared" si="0" ref="G6:G43">D6/C6*100</f>
        <v>36.610243141533076</v>
      </c>
      <c r="H6" s="47">
        <f>B6-D6</f>
        <v>54558.899999999994</v>
      </c>
      <c r="I6" s="47">
        <f aca="true" t="shared" si="1" ref="I6:I43">C6-D6</f>
        <v>400001.6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</f>
        <v>78957.49999999999</v>
      </c>
      <c r="E7" s="95">
        <f>D7/D6*100</f>
        <v>34.17811708799802</v>
      </c>
      <c r="F7" s="95">
        <f>D7/B7*100</f>
        <v>76.70848395881158</v>
      </c>
      <c r="G7" s="95">
        <f>D7/C7*100</f>
        <v>32.44546536020496</v>
      </c>
      <c r="H7" s="105">
        <f>B7-D7</f>
        <v>23974.40000000001</v>
      </c>
      <c r="I7" s="105">
        <f t="shared" si="1"/>
        <v>164397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</f>
        <v>167071.9</v>
      </c>
      <c r="E8" s="1">
        <f>D8/D6*100</f>
        <v>72.31995643623844</v>
      </c>
      <c r="F8" s="1">
        <f>D8/B8*100</f>
        <v>79.34374394492589</v>
      </c>
      <c r="G8" s="1">
        <f t="shared" si="0"/>
        <v>33.90182037332771</v>
      </c>
      <c r="H8" s="44">
        <f>B8-D8</f>
        <v>43495.30000000002</v>
      </c>
      <c r="I8" s="44">
        <f t="shared" si="1"/>
        <v>325739.1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</f>
        <v>23.200000000000003</v>
      </c>
      <c r="E9" s="12">
        <f>D9/D6*100</f>
        <v>0.010042520551455584</v>
      </c>
      <c r="F9" s="119">
        <f>D9/B9*100</f>
        <v>47.93388429752067</v>
      </c>
      <c r="G9" s="1">
        <f t="shared" si="0"/>
        <v>25.081081081081084</v>
      </c>
      <c r="H9" s="44">
        <f aca="true" t="shared" si="2" ref="H9:H43">B9-D9</f>
        <v>25.199999999999996</v>
      </c>
      <c r="I9" s="44">
        <f t="shared" si="1"/>
        <v>69.3</v>
      </c>
    </row>
    <row r="10" spans="1:9" ht="18">
      <c r="A10" s="23" t="s">
        <v>1</v>
      </c>
      <c r="B10" s="42">
        <f>15274.4+877.6</f>
        <v>16152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</f>
        <v>14274.5</v>
      </c>
      <c r="E10" s="1">
        <f>D10/D6*100</f>
        <v>6.178963776368651</v>
      </c>
      <c r="F10" s="1">
        <f aca="true" t="shared" si="3" ref="F10:F41">D10/B10*100</f>
        <v>88.37605250123823</v>
      </c>
      <c r="G10" s="1">
        <f t="shared" si="0"/>
        <v>51.9800447899787</v>
      </c>
      <c r="H10" s="44">
        <f t="shared" si="2"/>
        <v>1877.5</v>
      </c>
      <c r="I10" s="44">
        <f t="shared" si="1"/>
        <v>13187</v>
      </c>
    </row>
    <row r="11" spans="1:9" ht="18">
      <c r="A11" s="23" t="s">
        <v>0</v>
      </c>
      <c r="B11" s="42">
        <f>46842.7-877.6</f>
        <v>45965.1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</f>
        <v>41587.700000000004</v>
      </c>
      <c r="E11" s="1">
        <f>D11/D6*100</f>
        <v>18.001953962834886</v>
      </c>
      <c r="F11" s="1">
        <f t="shared" si="3"/>
        <v>90.47668774787829</v>
      </c>
      <c r="G11" s="1">
        <f t="shared" si="0"/>
        <v>51.40598636596808</v>
      </c>
      <c r="H11" s="44">
        <f t="shared" si="2"/>
        <v>4377.399999999994</v>
      </c>
      <c r="I11" s="44">
        <f t="shared" si="1"/>
        <v>39312.799999999996</v>
      </c>
    </row>
    <row r="12" spans="1:9" ht="18">
      <c r="A12" s="23" t="s">
        <v>14</v>
      </c>
      <c r="B12" s="42">
        <f>5838.7+110.6-16.9</f>
        <v>5932.400000000001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</f>
        <v>5313.199999999999</v>
      </c>
      <c r="E12" s="1">
        <f>D12/D6*100</f>
        <v>2.299910353189387</v>
      </c>
      <c r="F12" s="1">
        <f t="shared" si="3"/>
        <v>89.56240307464093</v>
      </c>
      <c r="G12" s="1">
        <f t="shared" si="0"/>
        <v>37.874057282979045</v>
      </c>
      <c r="H12" s="44">
        <f t="shared" si="2"/>
        <v>619.2000000000016</v>
      </c>
      <c r="I12" s="44">
        <f t="shared" si="1"/>
        <v>8715.400000000001</v>
      </c>
    </row>
    <row r="13" spans="1:9" ht="18.75" thickBot="1">
      <c r="A13" s="23" t="s">
        <v>28</v>
      </c>
      <c r="B13" s="43">
        <f>B6-B8-B9-B10-B11-B12</f>
        <v>6911.499999999972</v>
      </c>
      <c r="C13" s="43">
        <f>C6-C8-C9-C10-C11-C12</f>
        <v>15725.19999999993</v>
      </c>
      <c r="D13" s="43">
        <f>D6-D8-D9-D10-D11-D12</f>
        <v>2747.199999999988</v>
      </c>
      <c r="E13" s="1">
        <f>D13/D6*100</f>
        <v>1.1891729508171833</v>
      </c>
      <c r="F13" s="1">
        <f t="shared" si="3"/>
        <v>39.74824567749402</v>
      </c>
      <c r="G13" s="1">
        <f t="shared" si="0"/>
        <v>17.470048075700152</v>
      </c>
      <c r="H13" s="44">
        <f t="shared" si="2"/>
        <v>4164.299999999984</v>
      </c>
      <c r="I13" s="44">
        <f t="shared" si="1"/>
        <v>12977.999999999942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173711.6+1513.4-3573.2</f>
        <v>171651.8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</f>
        <v>136851.30000000005</v>
      </c>
      <c r="E18" s="3">
        <f>D18/D151*100</f>
        <v>23.077288875166133</v>
      </c>
      <c r="F18" s="3">
        <f>D18/B18*100</f>
        <v>79.72610831928361</v>
      </c>
      <c r="G18" s="3">
        <f t="shared" si="0"/>
        <v>37.707967037736005</v>
      </c>
      <c r="H18" s="47">
        <f>B18-D18</f>
        <v>34800.49999999994</v>
      </c>
      <c r="I18" s="47">
        <f t="shared" si="1"/>
        <v>226072.79999999993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</f>
        <v>85013.50000000003</v>
      </c>
      <c r="E19" s="95">
        <f>D19/D18*100</f>
        <v>62.12107594155116</v>
      </c>
      <c r="F19" s="95">
        <f t="shared" si="3"/>
        <v>84.58145791298051</v>
      </c>
      <c r="G19" s="95">
        <f t="shared" si="0"/>
        <v>35.49542703612236</v>
      </c>
      <c r="H19" s="105">
        <f t="shared" si="2"/>
        <v>15497.299999999974</v>
      </c>
      <c r="I19" s="105">
        <f t="shared" si="1"/>
        <v>154491.99999999997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171651.8</v>
      </c>
      <c r="C25" s="43">
        <f>C18</f>
        <v>362924.1</v>
      </c>
      <c r="D25" s="43">
        <f>D18</f>
        <v>136851.30000000005</v>
      </c>
      <c r="E25" s="1">
        <f>D25/D18*100</f>
        <v>100</v>
      </c>
      <c r="F25" s="1">
        <f t="shared" si="3"/>
        <v>79.72610831928361</v>
      </c>
      <c r="G25" s="1">
        <f t="shared" si="0"/>
        <v>37.707967037736005</v>
      </c>
      <c r="H25" s="44">
        <f t="shared" si="2"/>
        <v>34800.49999999994</v>
      </c>
      <c r="I25" s="44">
        <f t="shared" si="1"/>
        <v>226072.79999999993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</f>
        <v>21473.9</v>
      </c>
      <c r="E33" s="3">
        <f>D33/D151*100</f>
        <v>3.6211522548666317</v>
      </c>
      <c r="F33" s="3">
        <f>D33/B33*100</f>
        <v>85.35954207576421</v>
      </c>
      <c r="G33" s="3">
        <f t="shared" si="0"/>
        <v>33.44630638853282</v>
      </c>
      <c r="H33" s="47">
        <f t="shared" si="2"/>
        <v>3683.0999999999985</v>
      </c>
      <c r="I33" s="47">
        <f t="shared" si="1"/>
        <v>42730.200000000004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79.71304700124337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5.4+1.2+41.8+16.1+2.9+29.7+160.9+0.8+93.4+46.9+11.2+0.1+15.2+184.7+9.2+183.2+0.9+11.9+0.1+174+0.1+59.2+12.8+2+8.2+325.6+7.6-0.1+53.7+13.4</f>
        <v>1472.1000000000001</v>
      </c>
      <c r="E36" s="1">
        <f>D36/D33*100</f>
        <v>6.855298758027187</v>
      </c>
      <c r="F36" s="1">
        <f t="shared" si="3"/>
        <v>89.93218889364042</v>
      </c>
      <c r="G36" s="1">
        <f t="shared" si="0"/>
        <v>49.981326180694666</v>
      </c>
      <c r="H36" s="44">
        <f t="shared" si="2"/>
        <v>164.79999999999995</v>
      </c>
      <c r="I36" s="44">
        <f t="shared" si="1"/>
        <v>1473.2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7.4+12.3+6.1+3.3+9.3+3.2+58.1+36.7+24.4</f>
        <v>160.80000000000004</v>
      </c>
      <c r="E37" s="17">
        <f>D37/D33*100</f>
        <v>0.7488160045450525</v>
      </c>
      <c r="F37" s="17">
        <f t="shared" si="3"/>
        <v>66.41883519206941</v>
      </c>
      <c r="G37" s="17">
        <f t="shared" si="0"/>
        <v>18.782852470505787</v>
      </c>
      <c r="H37" s="53">
        <f t="shared" si="2"/>
        <v>81.29999999999995</v>
      </c>
      <c r="I37" s="53">
        <f t="shared" si="1"/>
        <v>695.3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0.11874880669091314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2698.000000000001</v>
      </c>
      <c r="E39" s="1">
        <f>D39/D33*100</f>
        <v>12.56408942949348</v>
      </c>
      <c r="F39" s="1">
        <f t="shared" si="3"/>
        <v>76.20607840921929</v>
      </c>
      <c r="G39" s="1">
        <f t="shared" si="0"/>
        <v>34.18738437365364</v>
      </c>
      <c r="H39" s="44">
        <f>B39-D39</f>
        <v>842.4000000000005</v>
      </c>
      <c r="I39" s="44">
        <f t="shared" si="1"/>
        <v>5193.800000000007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</f>
        <v>852.0999999999999</v>
      </c>
      <c r="E43" s="3">
        <f>D43/D151*100</f>
        <v>0.14368996020154032</v>
      </c>
      <c r="F43" s="3">
        <f>D43/B43*100</f>
        <v>86.32357410596696</v>
      </c>
      <c r="G43" s="3">
        <f t="shared" si="0"/>
        <v>40.958469525091324</v>
      </c>
      <c r="H43" s="47">
        <f t="shared" si="2"/>
        <v>135.0000000000001</v>
      </c>
      <c r="I43" s="47">
        <f t="shared" si="1"/>
        <v>1228.3000000000002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102.9+155.5+3.1+3.7+452.3+6+17.2+314.1+59.3+95.2+2.2+579+1.9+71.6+375.2+7+7.3+568.3+0.1+96.1+326.4+4.1+518.1-0.1+350+35.2</f>
        <v>4151.7</v>
      </c>
      <c r="E45" s="3">
        <f>D45/D151*100</f>
        <v>0.7001028139522767</v>
      </c>
      <c r="F45" s="3">
        <f>D45/B45*100</f>
        <v>83.47642505277972</v>
      </c>
      <c r="G45" s="3">
        <f aca="true" t="shared" si="4" ref="G45:G76">D45/C45*100</f>
        <v>35.219714964370546</v>
      </c>
      <c r="H45" s="47">
        <f>B45-D45</f>
        <v>821.8000000000002</v>
      </c>
      <c r="I45" s="47">
        <f aca="true" t="shared" si="5" ref="I45:I77">C45-D45</f>
        <v>7636.3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102.7+154.9+447.3+314.1+572.1+284.8+559+325.4+510.8+301.6+29.6</f>
        <v>3602.3</v>
      </c>
      <c r="E46" s="1">
        <f>D46/D45*100</f>
        <v>86.7668665847725</v>
      </c>
      <c r="F46" s="1">
        <f aca="true" t="shared" si="6" ref="F46:F74">D46/B46*100</f>
        <v>84.40450807188549</v>
      </c>
      <c r="G46" s="1">
        <f t="shared" si="4"/>
        <v>34.21085121133555</v>
      </c>
      <c r="H46" s="44">
        <f aca="true" t="shared" si="7" ref="H46:H74">B46-D46</f>
        <v>665.5999999999995</v>
      </c>
      <c r="I46" s="44">
        <f t="shared" si="5"/>
        <v>6927.400000000001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0.009634607510176555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0.5853024062432257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10.593250957439121</v>
      </c>
      <c r="F49" s="1">
        <f t="shared" si="6"/>
        <v>80.38749771522572</v>
      </c>
      <c r="G49" s="1">
        <f t="shared" si="4"/>
        <v>50.83805340423072</v>
      </c>
      <c r="H49" s="44">
        <f t="shared" si="7"/>
        <v>107.30000000000007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84.89999999999968</v>
      </c>
      <c r="E50" s="1">
        <f>D50/D45*100</f>
        <v>2.044945444034966</v>
      </c>
      <c r="F50" s="1">
        <f t="shared" si="6"/>
        <v>67.7573822825215</v>
      </c>
      <c r="G50" s="1">
        <f t="shared" si="4"/>
        <v>26.740157480314924</v>
      </c>
      <c r="H50" s="44">
        <f t="shared" si="7"/>
        <v>40.40000000000066</v>
      </c>
      <c r="I50" s="44">
        <f t="shared" si="5"/>
        <v>232.59999999999957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</f>
        <v>8271.4</v>
      </c>
      <c r="E51" s="3">
        <f>D51/D151*100</f>
        <v>1.394809455241193</v>
      </c>
      <c r="F51" s="3">
        <f>D51/B51*100</f>
        <v>73.341668218374</v>
      </c>
      <c r="G51" s="3">
        <f t="shared" si="4"/>
        <v>33.19407824771353</v>
      </c>
      <c r="H51" s="47">
        <f>B51-D51</f>
        <v>3006.5</v>
      </c>
      <c r="I51" s="47">
        <f t="shared" si="5"/>
        <v>16646.9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59.652537659888296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1.9+1.9+0.5+7.4+2.1+1.2+12.9+5.1+0.1+4.5+16.8+19.2+9.7+3.1+1.1+1.4+2.5+5.7+19.9+0.8+28.2+4+19.8+8.2+38.7+4.3+0.2+18.2+4.3+27.9</f>
        <v>271.59999999999997</v>
      </c>
      <c r="E54" s="1">
        <f>D54/D51*100</f>
        <v>3.2836037430181104</v>
      </c>
      <c r="F54" s="1">
        <f t="shared" si="6"/>
        <v>76.12107623318384</v>
      </c>
      <c r="G54" s="1">
        <f t="shared" si="4"/>
        <v>33.52258701555171</v>
      </c>
      <c r="H54" s="44">
        <f t="shared" si="7"/>
        <v>85.20000000000005</v>
      </c>
      <c r="I54" s="44">
        <f t="shared" si="5"/>
        <v>538.6000000000001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0.5+0.6+7.5+73.9+2.1+51.2+20.8+16.3+5.9+0.4+16.8+14.9+10.4+71.4+0.3+1.2+1.4+16+1.2+0.1+25+43+3.8+1.3+4.1+73.9-0.2+14.3+2.8+3</f>
        <v>483.90000000000015</v>
      </c>
      <c r="E55" s="1">
        <f>D55/D51*100</f>
        <v>5.850279275576083</v>
      </c>
      <c r="F55" s="1">
        <f t="shared" si="6"/>
        <v>74.41180993387671</v>
      </c>
      <c r="G55" s="1">
        <f t="shared" si="4"/>
        <v>46.15164520743921</v>
      </c>
      <c r="H55" s="44">
        <f t="shared" si="7"/>
        <v>166.3999999999998</v>
      </c>
      <c r="I55" s="44">
        <f t="shared" si="5"/>
        <v>564.5999999999999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34+46+40+40+40</f>
        <v>200</v>
      </c>
      <c r="E56" s="1">
        <f>D56/D51*100</f>
        <v>2.4179703556834395</v>
      </c>
      <c r="F56" s="1">
        <f>D56/B56*100</f>
        <v>92.50693802035153</v>
      </c>
      <c r="G56" s="1">
        <f>D56/C56*100</f>
        <v>38.54307188282906</v>
      </c>
      <c r="H56" s="44">
        <f t="shared" si="7"/>
        <v>16.19999999999999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2381.7999999999993</v>
      </c>
      <c r="E57" s="1">
        <f>D57/D51*100</f>
        <v>28.79560896583407</v>
      </c>
      <c r="F57" s="1">
        <f t="shared" si="6"/>
        <v>62.36058019584226</v>
      </c>
      <c r="G57" s="1">
        <f t="shared" si="4"/>
        <v>32.724674717997324</v>
      </c>
      <c r="H57" s="44">
        <f>B57-D57</f>
        <v>1437.6000000000004</v>
      </c>
      <c r="I57" s="44">
        <f>C57-D57</f>
        <v>4896.500000000001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55.6+0.2+146.1+0.4+60.8+0.4+59.3+73.6+0.1+18.6+1.9+67.3+0.4+57.5+0.6+144.6-4.5+32.9+1.2+79.7+73.5+4+0.1+78.7+72.2+0.1+9.9+53+0.1+12.7+6.3</f>
        <v>1107.3000000000002</v>
      </c>
      <c r="E59" s="3">
        <f>D59/D151*100</f>
        <v>0.18672443719183857</v>
      </c>
      <c r="F59" s="3">
        <f>D59/B59*100</f>
        <v>55.02111801242236</v>
      </c>
      <c r="G59" s="3">
        <f t="shared" si="4"/>
        <v>13.76451284091192</v>
      </c>
      <c r="H59" s="47">
        <f>B59-D59</f>
        <v>905.1999999999998</v>
      </c>
      <c r="I59" s="47">
        <f t="shared" si="5"/>
        <v>6937.3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78.9758872934164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0.2889912399530389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0.4+18.6+55.1+0.5+32.9+0.7+67.5+3.7+0.4+6.3+12.6</f>
        <v>198.7</v>
      </c>
      <c r="E62" s="1">
        <f>D62/D59*100</f>
        <v>17.944549805834008</v>
      </c>
      <c r="F62" s="1">
        <f t="shared" si="6"/>
        <v>83.55761143818334</v>
      </c>
      <c r="G62" s="1">
        <f t="shared" si="4"/>
        <v>43.979637007525454</v>
      </c>
      <c r="H62" s="44">
        <f t="shared" si="7"/>
        <v>39.10000000000002</v>
      </c>
      <c r="I62" s="44">
        <f t="shared" si="5"/>
        <v>253.10000000000002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30.900000000000194</v>
      </c>
      <c r="E64" s="1">
        <f>D64/D59*100</f>
        <v>2.790571660796549</v>
      </c>
      <c r="F64" s="1">
        <f t="shared" si="6"/>
        <v>12.96684851028124</v>
      </c>
      <c r="G64" s="1">
        <f t="shared" si="4"/>
        <v>4.810836057916891</v>
      </c>
      <c r="H64" s="44">
        <f t="shared" si="7"/>
        <v>207.3999999999998</v>
      </c>
      <c r="I64" s="44">
        <f t="shared" si="5"/>
        <v>611.3999999999999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0.04052188409392106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68272-200</f>
        <v>68072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</f>
        <v>32478.199999999997</v>
      </c>
      <c r="E90" s="3">
        <f>D90/D151*100</f>
        <v>5.476811718598365</v>
      </c>
      <c r="F90" s="3">
        <f aca="true" t="shared" si="10" ref="F90:F96">D90/B90*100</f>
        <v>47.711540721588904</v>
      </c>
      <c r="G90" s="3">
        <f t="shared" si="8"/>
        <v>20.526552959608864</v>
      </c>
      <c r="H90" s="47">
        <f aca="true" t="shared" si="11" ref="H90:H96">B90-D90</f>
        <v>35593.8</v>
      </c>
      <c r="I90" s="47">
        <f t="shared" si="9"/>
        <v>125747.09999999999</v>
      </c>
    </row>
    <row r="91" spans="1:9" ht="18">
      <c r="A91" s="23" t="s">
        <v>3</v>
      </c>
      <c r="B91" s="42">
        <f>62378.4-200</f>
        <v>62178.4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</f>
        <v>29210.200000000004</v>
      </c>
      <c r="E91" s="1">
        <f>D91/D90*100</f>
        <v>89.93786601474221</v>
      </c>
      <c r="F91" s="1">
        <f t="shared" si="10"/>
        <v>46.97805025539416</v>
      </c>
      <c r="G91" s="1">
        <f t="shared" si="8"/>
        <v>19.752610559087696</v>
      </c>
      <c r="H91" s="44">
        <f t="shared" si="11"/>
        <v>32968.2</v>
      </c>
      <c r="I91" s="44">
        <f t="shared" si="9"/>
        <v>118670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48.5+5.1+5+1.3+22.8+67.3+62.7+3.5+1.4+40.6+112.7+571.4+55.5+1.7+2.4+3.1+83.6+0.9+1.4+3.5+0.9</f>
        <v>1095.3000000000002</v>
      </c>
      <c r="E92" s="1">
        <f>D92/D90*100</f>
        <v>3.372415959012508</v>
      </c>
      <c r="F92" s="1">
        <f t="shared" si="10"/>
        <v>68.47336834208554</v>
      </c>
      <c r="G92" s="1">
        <f t="shared" si="8"/>
        <v>41.79577196061972</v>
      </c>
      <c r="H92" s="44">
        <f t="shared" si="11"/>
        <v>504.2999999999997</v>
      </c>
      <c r="I92" s="44">
        <f t="shared" si="9"/>
        <v>1525.2999999999997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2172.6999999999925</v>
      </c>
      <c r="E94" s="1">
        <f>D94/D90*100</f>
        <v>6.6897180262452745</v>
      </c>
      <c r="F94" s="1">
        <f t="shared" si="10"/>
        <v>50.59850954820665</v>
      </c>
      <c r="G94" s="1">
        <f>D94/C94*100</f>
        <v>28.127386885882572</v>
      </c>
      <c r="H94" s="44">
        <f t="shared" si="11"/>
        <v>2121.3000000000056</v>
      </c>
      <c r="I94" s="44">
        <f>C94-D94</f>
        <v>5551.799999999984</v>
      </c>
    </row>
    <row r="95" spans="1:9" ht="18.75">
      <c r="A95" s="108" t="s">
        <v>12</v>
      </c>
      <c r="B95" s="128">
        <f>29018.3-90+186</f>
        <v>29114.3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</f>
        <v>24492.600000000002</v>
      </c>
      <c r="E95" s="107">
        <f>D95/D151*100</f>
        <v>4.130196830456809</v>
      </c>
      <c r="F95" s="110">
        <f t="shared" si="10"/>
        <v>84.12567020330218</v>
      </c>
      <c r="G95" s="106">
        <f>D95/C95*100</f>
        <v>37.566893107536664</v>
      </c>
      <c r="H95" s="111">
        <f t="shared" si="11"/>
        <v>4621.699999999997</v>
      </c>
      <c r="I95" s="121">
        <f>C95-D95</f>
        <v>40704.7</v>
      </c>
    </row>
    <row r="96" spans="1:9" ht="18.75" thickBot="1">
      <c r="A96" s="109" t="s">
        <v>85</v>
      </c>
      <c r="B96" s="113">
        <f>4344.7+186</f>
        <v>4530.7</v>
      </c>
      <c r="C96" s="114">
        <f>10660.3-133.5</f>
        <v>10526.8</v>
      </c>
      <c r="D96" s="115">
        <f>69.1+1043.7+68.3+1051.8+1+68.3+66.1+938.4+3+68.7+11.3+4.3</f>
        <v>3394</v>
      </c>
      <c r="E96" s="116">
        <f>D96/D95*100</f>
        <v>13.857246678588634</v>
      </c>
      <c r="F96" s="117">
        <f t="shared" si="10"/>
        <v>74.9111616306531</v>
      </c>
      <c r="G96" s="118">
        <f>D96/C96*100</f>
        <v>32.24151689022305</v>
      </c>
      <c r="H96" s="122">
        <f t="shared" si="11"/>
        <v>1136.6999999999998</v>
      </c>
      <c r="I96" s="123">
        <f>C96-D96</f>
        <v>7132.799999999999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</f>
        <v>3601.7999999999993</v>
      </c>
      <c r="E102" s="19">
        <f>D102/D151*100</f>
        <v>0.6073729593403449</v>
      </c>
      <c r="F102" s="19">
        <f>D102/B102*100</f>
        <v>59.76305833941725</v>
      </c>
      <c r="G102" s="19">
        <f aca="true" t="shared" si="12" ref="G102:G149">D102/C102*100</f>
        <v>28.207598148626733</v>
      </c>
      <c r="H102" s="79">
        <f aca="true" t="shared" si="13" ref="H102:H107">B102-D102</f>
        <v>2425.000000000001</v>
      </c>
      <c r="I102" s="79">
        <f aca="true" t="shared" si="14" ref="I102:I149">C102-D102</f>
        <v>9167.100000000002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1.3687600644122384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84.64378921650287</v>
      </c>
      <c r="F104" s="1">
        <f aca="true" t="shared" si="15" ref="F104:F149">D104/B104*100</f>
        <v>60.638065119239414</v>
      </c>
      <c r="G104" s="1">
        <f t="shared" si="12"/>
        <v>29.06762773757424</v>
      </c>
      <c r="H104" s="44">
        <f t="shared" si="13"/>
        <v>1979</v>
      </c>
      <c r="I104" s="44">
        <f t="shared" si="14"/>
        <v>7439.600000000001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503.7999999999993</v>
      </c>
      <c r="E106" s="84">
        <f>D106/D102*100</f>
        <v>13.987450719084885</v>
      </c>
      <c r="F106" s="84">
        <f t="shared" si="15"/>
        <v>56.54955662812874</v>
      </c>
      <c r="G106" s="84">
        <f t="shared" si="12"/>
        <v>24.92208755874347</v>
      </c>
      <c r="H106" s="123">
        <f>B106-D106</f>
        <v>387.1000000000013</v>
      </c>
      <c r="I106" s="123">
        <f t="shared" si="14"/>
        <v>1517.7000000000007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141671.9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128474.6</v>
      </c>
      <c r="E107" s="82">
        <f>D107/D151*100</f>
        <v>21.664722639254563</v>
      </c>
      <c r="F107" s="82">
        <f>D107/B107*100</f>
        <v>90.6846029452559</v>
      </c>
      <c r="G107" s="82">
        <f t="shared" si="12"/>
        <v>23.985797600497964</v>
      </c>
      <c r="H107" s="81">
        <f t="shared" si="13"/>
        <v>13197.299999999988</v>
      </c>
      <c r="I107" s="81">
        <f t="shared" si="14"/>
        <v>407153.19999999995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12.6+3.2+110.8+149.9+0.1+86+66+19.9+30.9+1.3+4.4+3.9+8.5+1.6+0.1+167.2+12.2+0.7+2+1.4+0.1+115.6+14.7+10.7+8.1+0.6+3.1</f>
        <v>835.6000000000003</v>
      </c>
      <c r="E108" s="6">
        <f>D108/D107*100</f>
        <v>0.6504009352821494</v>
      </c>
      <c r="F108" s="6">
        <f t="shared" si="15"/>
        <v>41.07959294036676</v>
      </c>
      <c r="G108" s="6">
        <f t="shared" si="12"/>
        <v>20.402383045219267</v>
      </c>
      <c r="H108" s="61">
        <f aca="true" t="shared" si="16" ref="H108:H149">B108-D108</f>
        <v>1198.4999999999995</v>
      </c>
      <c r="I108" s="61">
        <f t="shared" si="14"/>
        <v>3259.9999999999995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60.220201053135455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0.09908573367809667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0.007083112148237861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136.4+40+10+2+0.1+10.6+142+54.3+10.6+6.6+21.9+41.3+8.2+239.5+0.2+6.2+0.7+26.9+145.7+54.9+4+2+1.1+3.5+2.2</f>
        <v>970.9000000000001</v>
      </c>
      <c r="E114" s="6">
        <f>D114/D107*100</f>
        <v>0.7557135807389166</v>
      </c>
      <c r="F114" s="6">
        <f t="shared" si="15"/>
        <v>72.22346202484566</v>
      </c>
      <c r="G114" s="6">
        <f t="shared" si="12"/>
        <v>33.302462783837555</v>
      </c>
      <c r="H114" s="61">
        <f t="shared" si="16"/>
        <v>373.39999999999986</v>
      </c>
      <c r="I114" s="61">
        <f t="shared" si="14"/>
        <v>1944.5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0.14477569885409258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12.811326129834221</v>
      </c>
      <c r="F124" s="6">
        <f t="shared" si="15"/>
        <v>91.32437066176918</v>
      </c>
      <c r="G124" s="6">
        <f t="shared" si="12"/>
        <v>37.8209517681932</v>
      </c>
      <c r="H124" s="61">
        <f t="shared" si="16"/>
        <v>1563.6000000000022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0.012453823557341296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6.5+6.7+0.9+10.2+6.4+2.4+29+2.5+26.7+1.1+7.5+20.9+3.3+0.1+0.1+0.6+54.3+6.4+19+0.1</f>
        <v>204.69999999999996</v>
      </c>
      <c r="E128" s="17">
        <f>D128/D107*100</f>
        <v>0.15933110513673515</v>
      </c>
      <c r="F128" s="6">
        <f t="shared" si="15"/>
        <v>30.465843131418364</v>
      </c>
      <c r="G128" s="6">
        <f t="shared" si="12"/>
        <v>16.332881193648767</v>
      </c>
      <c r="H128" s="61">
        <f t="shared" si="16"/>
        <v>467.20000000000005</v>
      </c>
      <c r="I128" s="61">
        <f t="shared" si="14"/>
        <v>1048.6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12.506106497313144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0.011986805173940998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</f>
        <v>136.19999999999996</v>
      </c>
      <c r="E137" s="17">
        <f>D137/D107*100</f>
        <v>0.10601317303186775</v>
      </c>
      <c r="F137" s="6">
        <f t="shared" si="15"/>
        <v>66.40663091175036</v>
      </c>
      <c r="G137" s="6">
        <f>D137/C137*100</f>
        <v>35.72927597061909</v>
      </c>
      <c r="H137" s="61">
        <f t="shared" si="16"/>
        <v>68.90000000000003</v>
      </c>
      <c r="I137" s="61">
        <f t="shared" si="14"/>
        <v>245.00000000000003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</f>
        <v>123.6</v>
      </c>
      <c r="E138" s="1">
        <f>D138/D137*100</f>
        <v>90.74889867841411</v>
      </c>
      <c r="F138" s="1">
        <f t="shared" si="15"/>
        <v>73.44028520499107</v>
      </c>
      <c r="G138" s="1">
        <f>D138/C138*100</f>
        <v>40.37896112381574</v>
      </c>
      <c r="H138" s="44">
        <f t="shared" si="16"/>
        <v>44.70000000000002</v>
      </c>
      <c r="I138" s="44">
        <f t="shared" si="14"/>
        <v>182.50000000000003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26+59.9+0.4-0.1+0.1+27.3+5.8+57.7+6.3+46.3+13.6+50.5+6-0.1+43.3+3.1+0.2+52.2+16.7+42.4+4.7+8</f>
        <v>470.3</v>
      </c>
      <c r="E139" s="17">
        <f>D139/D107*100</f>
        <v>0.3660645761886007</v>
      </c>
      <c r="F139" s="6">
        <f t="shared" si="15"/>
        <v>77.46664470433207</v>
      </c>
      <c r="G139" s="6">
        <f t="shared" si="12"/>
        <v>31.092159196086204</v>
      </c>
      <c r="H139" s="61">
        <f t="shared" si="16"/>
        <v>136.8</v>
      </c>
      <c r="I139" s="61">
        <f t="shared" si="14"/>
        <v>1042.3000000000002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81.60748458430788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3.8060812247501588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0.23350919170014925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22207-656.4-186</f>
        <v>21364.6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</f>
        <v>14575.100000000002</v>
      </c>
      <c r="E144" s="17">
        <f>D144/D107*100</f>
        <v>11.344732733162822</v>
      </c>
      <c r="F144" s="99">
        <f t="shared" si="17"/>
        <v>68.22079514711253</v>
      </c>
      <c r="G144" s="6">
        <f t="shared" si="12"/>
        <v>22.866847612921447</v>
      </c>
      <c r="H144" s="61">
        <f t="shared" si="16"/>
        <v>6789.499999999996</v>
      </c>
      <c r="I144" s="61">
        <f t="shared" si="14"/>
        <v>49163.899999999994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0.014944588268809553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3.999078417056756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73575.6+155+3573.2+656.4</f>
        <v>77960.2</v>
      </c>
      <c r="C148" s="53">
        <f>376354.8-1000+14285.9-198-200-300-15786.4</f>
        <v>373156.3</v>
      </c>
      <c r="D148" s="76">
        <f>69938.3+2324.7+1312.6+155+2603.6+1211</f>
        <v>77545.20000000001</v>
      </c>
      <c r="E148" s="17">
        <f>D148/D107*100</f>
        <v>60.3583899074214</v>
      </c>
      <c r="F148" s="6">
        <f t="shared" si="17"/>
        <v>99.46767709677505</v>
      </c>
      <c r="G148" s="6">
        <f t="shared" si="12"/>
        <v>20.78088993807689</v>
      </c>
      <c r="H148" s="61">
        <f t="shared" si="16"/>
        <v>414.99999999998545</v>
      </c>
      <c r="I148" s="61">
        <f t="shared" si="14"/>
        <v>295611.1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819+819+819.1+819+819+819.1+819+819+819.1+819+819+819.1+819.1+819</f>
        <v>11466.5</v>
      </c>
      <c r="E149" s="17">
        <f>D149/D107*100</f>
        <v>8.925110488765872</v>
      </c>
      <c r="F149" s="6">
        <f t="shared" si="15"/>
        <v>93.33360465589516</v>
      </c>
      <c r="G149" s="6">
        <f t="shared" si="12"/>
        <v>38.889001939956316</v>
      </c>
      <c r="H149" s="61">
        <f t="shared" si="16"/>
        <v>819</v>
      </c>
      <c r="I149" s="61">
        <f t="shared" si="14"/>
        <v>18018.7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151567.3</v>
      </c>
      <c r="C150" s="77">
        <f>C43+C69+C72+C77+C79+C87+C102+C107+C100+C84+C98</f>
        <v>553500.4999999999</v>
      </c>
      <c r="D150" s="53">
        <f>D43+D69+D72+D77+D79+D87+D102+D107+D100+D84+D98</f>
        <v>133168.80000000002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593012.8999999999</v>
      </c>
      <c r="E151" s="31">
        <v>100</v>
      </c>
      <c r="F151" s="3">
        <f>D151/B151*100</f>
        <v>79.13138580061539</v>
      </c>
      <c r="G151" s="3">
        <f aca="true" t="shared" si="18" ref="G151:G157">D151/C151*100</f>
        <v>31.54623457599564</v>
      </c>
      <c r="H151" s="47">
        <f aca="true" t="shared" si="19" ref="H151:H157">B151-D151</f>
        <v>156390.00000000012</v>
      </c>
      <c r="I151" s="47">
        <f aca="true" t="shared" si="20" ref="I151:I157">C151-D151</f>
        <v>1286808.6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304894.3000000001</v>
      </c>
      <c r="C152" s="60">
        <f>C8+C20+C34+C52+C60+C91+C115+C119+C46+C140+C131+C103</f>
        <v>723589.8999999999</v>
      </c>
      <c r="D152" s="60">
        <f>D8+D20+D34+D52+D60+D91+D115+D119+D46+D140+D131+D103</f>
        <v>223399.8</v>
      </c>
      <c r="E152" s="6">
        <f>D152/D151*100</f>
        <v>37.671996680004774</v>
      </c>
      <c r="F152" s="6">
        <f aca="true" t="shared" si="21" ref="F152:F157">D152/B152*100</f>
        <v>73.27122875042265</v>
      </c>
      <c r="G152" s="6">
        <f t="shared" si="18"/>
        <v>30.87381402089775</v>
      </c>
      <c r="H152" s="61">
        <f t="shared" si="19"/>
        <v>81494.50000000012</v>
      </c>
      <c r="I152" s="72">
        <f t="shared" si="20"/>
        <v>500190.0999999999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56737.4</v>
      </c>
      <c r="C153" s="61">
        <f>C11+C23+C36+C55+C62+C92+C49+C141+C109+C112+C96+C138</f>
        <v>102336.00000000003</v>
      </c>
      <c r="D153" s="61">
        <f>D11+D23+D36+D55+D62+D92+D49+D141+D109+D112+D96+D138</f>
        <v>49316.200000000004</v>
      </c>
      <c r="E153" s="6">
        <f>D153/D151*100</f>
        <v>8.31621032190025</v>
      </c>
      <c r="F153" s="6">
        <f t="shared" si="21"/>
        <v>86.92009150930427</v>
      </c>
      <c r="G153" s="6">
        <f t="shared" si="18"/>
        <v>48.190470606629134</v>
      </c>
      <c r="H153" s="61">
        <f t="shared" si="19"/>
        <v>7421.199999999997</v>
      </c>
      <c r="I153" s="72">
        <f t="shared" si="20"/>
        <v>53019.800000000025</v>
      </c>
      <c r="K153" s="39"/>
      <c r="L153" s="90"/>
    </row>
    <row r="154" spans="1:12" ht="18.75">
      <c r="A154" s="18" t="s">
        <v>1</v>
      </c>
      <c r="B154" s="60">
        <f>B22+B10+B54+B48+B61+B35+B123</f>
        <v>16884.9</v>
      </c>
      <c r="C154" s="60">
        <f>C22+C10+C54+C48+C61+C35+C123</f>
        <v>28689.1</v>
      </c>
      <c r="D154" s="60">
        <f>D22+D10+D54+D48+D61+D35+D123</f>
        <v>14573.6</v>
      </c>
      <c r="E154" s="6">
        <f>D154/D151*100</f>
        <v>2.4575519352108532</v>
      </c>
      <c r="F154" s="6">
        <f t="shared" si="21"/>
        <v>86.31143803042956</v>
      </c>
      <c r="G154" s="6">
        <f t="shared" si="18"/>
        <v>50.79838684378388</v>
      </c>
      <c r="H154" s="61">
        <f t="shared" si="19"/>
        <v>2311.300000000001</v>
      </c>
      <c r="I154" s="72">
        <f t="shared" si="20"/>
        <v>14115.499999999998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11427.400000000001</v>
      </c>
      <c r="C155" s="60">
        <f>C12+C24+C104+C63+C38+C93+C129+C56+C136</f>
        <v>29683.3</v>
      </c>
      <c r="D155" s="60">
        <f>D12+D24+D104+D63+D38+D93+D129+D56</f>
        <v>8612.999999999998</v>
      </c>
      <c r="E155" s="6">
        <f>D155/D151*100</f>
        <v>1.4524135984225637</v>
      </c>
      <c r="F155" s="6">
        <f t="shared" si="21"/>
        <v>75.37147557624654</v>
      </c>
      <c r="G155" s="6">
        <f t="shared" si="18"/>
        <v>29.016315571381885</v>
      </c>
      <c r="H155" s="61">
        <f>B155-D155</f>
        <v>2814.4000000000033</v>
      </c>
      <c r="I155" s="72">
        <f t="shared" si="20"/>
        <v>21070.300000000003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23.6</v>
      </c>
      <c r="E156" s="6">
        <f>D156/D151*100</f>
        <v>0.003979677339228203</v>
      </c>
      <c r="F156" s="6">
        <f t="shared" si="21"/>
        <v>47.967479674796756</v>
      </c>
      <c r="G156" s="6">
        <f t="shared" si="18"/>
        <v>12.627073301230604</v>
      </c>
      <c r="H156" s="61">
        <f t="shared" si="19"/>
        <v>25.599999999999994</v>
      </c>
      <c r="I156" s="72">
        <f t="shared" si="20"/>
        <v>163.3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359409.69999999984</v>
      </c>
      <c r="C157" s="78">
        <f>C151-C152-C153-C154-C155-C156</f>
        <v>995336.3</v>
      </c>
      <c r="D157" s="78">
        <f>D151-D152-D153-D154-D155-D156</f>
        <v>297086.69999999995</v>
      </c>
      <c r="E157" s="36">
        <f>D157/D151*100</f>
        <v>50.09784778712234</v>
      </c>
      <c r="F157" s="36">
        <f t="shared" si="21"/>
        <v>82.65962215265756</v>
      </c>
      <c r="G157" s="36">
        <f t="shared" si="18"/>
        <v>29.84787151840036</v>
      </c>
      <c r="H157" s="126">
        <f t="shared" si="19"/>
        <v>62322.99999999988</v>
      </c>
      <c r="I157" s="126">
        <f t="shared" si="20"/>
        <v>698249.6000000001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593012.8999999999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593012.8999999999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2017-05-19T12:17:58Z</cp:lastPrinted>
  <dcterms:created xsi:type="dcterms:W3CDTF">2000-06-20T04:48:00Z</dcterms:created>
  <dcterms:modified xsi:type="dcterms:W3CDTF">2017-05-25T09:03:18Z</dcterms:modified>
  <cp:category/>
  <cp:version/>
  <cp:contentType/>
  <cp:contentStatus/>
</cp:coreProperties>
</file>